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1280"/>
  </bookViews>
  <sheets>
    <sheet name="Sugar dusting" sheetId="1" r:id="rId1"/>
  </sheets>
  <externalReferences>
    <externalReference r:id="rId2"/>
  </externalReferences>
  <definedNames>
    <definedName name="abs">#REF!</definedName>
  </definedNames>
  <calcPr calcId="125725"/>
</workbook>
</file>

<file path=xl/calcChain.xml><?xml version="1.0" encoding="utf-8"?>
<calcChain xmlns="http://schemas.openxmlformats.org/spreadsheetml/2006/main">
  <c r="U6" i="1"/>
  <c r="U7"/>
  <c r="U8"/>
  <c r="U9"/>
  <c r="U10"/>
  <c r="U12"/>
  <c r="U13"/>
  <c r="U14"/>
  <c r="U15"/>
  <c r="U16"/>
  <c r="U5"/>
  <c r="D53"/>
  <c r="E47"/>
  <c r="J53"/>
  <c r="I54"/>
  <c r="I55" s="1"/>
  <c r="I56" s="1"/>
  <c r="I57" s="1"/>
  <c r="I58" s="1"/>
  <c r="I59" s="1"/>
  <c r="I60" s="1"/>
  <c r="I61" s="1"/>
  <c r="I62" s="1"/>
  <c r="I63" s="1"/>
  <c r="J54"/>
  <c r="J55" s="1"/>
  <c r="J56" s="1"/>
  <c r="J57" s="1"/>
  <c r="J58" s="1"/>
  <c r="J59" s="1"/>
  <c r="J60" s="1"/>
  <c r="J61" s="1"/>
  <c r="J62" s="1"/>
  <c r="J63" s="1"/>
  <c r="F53"/>
  <c r="H37"/>
  <c r="H38" s="1"/>
  <c r="H39" s="1"/>
  <c r="H40" s="1"/>
  <c r="H41" s="1"/>
  <c r="H42" s="1"/>
  <c r="H43" s="1"/>
  <c r="H44" s="1"/>
  <c r="H45" s="1"/>
  <c r="H46" s="1"/>
  <c r="K53"/>
  <c r="K54" s="1"/>
  <c r="K55" s="1"/>
  <c r="K56" s="1"/>
  <c r="K57" s="1"/>
  <c r="K58" s="1"/>
  <c r="K59" s="1"/>
  <c r="K60" s="1"/>
  <c r="K61" s="1"/>
  <c r="K62" s="1"/>
  <c r="K63" s="1"/>
  <c r="I36"/>
  <c r="I37" s="1"/>
  <c r="I38" s="1"/>
  <c r="I39" s="1"/>
  <c r="I40" s="1"/>
  <c r="I41" s="1"/>
  <c r="I42" s="1"/>
  <c r="I43" s="1"/>
  <c r="I44" s="1"/>
  <c r="I45" s="1"/>
  <c r="I46" s="1"/>
  <c r="F36"/>
  <c r="D36"/>
  <c r="I21"/>
  <c r="I22" s="1"/>
  <c r="I23" s="1"/>
  <c r="I24" s="1"/>
  <c r="I25" s="1"/>
  <c r="I26" s="1"/>
  <c r="I27" s="1"/>
  <c r="I28" s="1"/>
  <c r="I29" s="1"/>
  <c r="I30" s="1"/>
  <c r="I31" s="1"/>
  <c r="H21"/>
  <c r="H22" s="1"/>
  <c r="H23" s="1"/>
  <c r="H24" s="1"/>
  <c r="H25" s="1"/>
  <c r="H26" s="1"/>
  <c r="H27" s="1"/>
  <c r="H28" s="1"/>
  <c r="H29" s="1"/>
  <c r="H30" s="1"/>
  <c r="H31" s="1"/>
  <c r="F21"/>
  <c r="D21"/>
  <c r="O6"/>
  <c r="J21" s="1"/>
  <c r="J22" s="1"/>
  <c r="J23" s="1"/>
  <c r="J24" s="1"/>
  <c r="J25" s="1"/>
  <c r="J26" s="1"/>
  <c r="J27" s="1"/>
  <c r="J28" s="1"/>
  <c r="J29" s="1"/>
  <c r="J30" s="1"/>
  <c r="J31" s="1"/>
  <c r="H53" l="1"/>
  <c r="J36"/>
  <c r="J37" s="1"/>
  <c r="J38" s="1"/>
  <c r="J39" s="1"/>
  <c r="J40" s="1"/>
  <c r="J41" s="1"/>
  <c r="J42" s="1"/>
  <c r="J43" s="1"/>
  <c r="J44" s="1"/>
  <c r="J45" s="1"/>
  <c r="J46" s="1"/>
  <c r="C54"/>
  <c r="D54" s="1"/>
  <c r="E54" s="1"/>
  <c r="F54" s="1"/>
  <c r="H54" s="1"/>
  <c r="G21"/>
  <c r="C22" s="1"/>
  <c r="C55" l="1"/>
  <c r="G36"/>
  <c r="C37" s="1"/>
  <c r="D37" s="1"/>
  <c r="E37" s="1"/>
  <c r="F37" s="1"/>
  <c r="G37" s="1"/>
  <c r="C38" s="1"/>
  <c r="D38"/>
  <c r="E38" s="1"/>
  <c r="F38" s="1"/>
  <c r="G38" s="1"/>
  <c r="C39" s="1"/>
  <c r="D22"/>
  <c r="E22" s="1"/>
  <c r="F22" s="1"/>
  <c r="G22" s="1"/>
  <c r="C23" s="1"/>
  <c r="D55" l="1"/>
  <c r="E55" s="1"/>
  <c r="F55"/>
  <c r="H55" s="1"/>
  <c r="C56"/>
  <c r="D23"/>
  <c r="E23" s="1"/>
  <c r="F23" s="1"/>
  <c r="G23" s="1"/>
  <c r="C24" s="1"/>
  <c r="D39"/>
  <c r="E39" s="1"/>
  <c r="F39" s="1"/>
  <c r="G39" s="1"/>
  <c r="C40" s="1"/>
  <c r="D56" l="1"/>
  <c r="E56" s="1"/>
  <c r="F56"/>
  <c r="H56" s="1"/>
  <c r="C57"/>
  <c r="D40"/>
  <c r="E40" s="1"/>
  <c r="F40" s="1"/>
  <c r="G40" s="1"/>
  <c r="C41" s="1"/>
  <c r="D24"/>
  <c r="E24" s="1"/>
  <c r="F24" s="1"/>
  <c r="G24" s="1"/>
  <c r="C25" s="1"/>
  <c r="D57" l="1"/>
  <c r="E57" s="1"/>
  <c r="F57"/>
  <c r="H57" s="1"/>
  <c r="C58"/>
  <c r="D25"/>
  <c r="E25" s="1"/>
  <c r="F25" s="1"/>
  <c r="G25" s="1"/>
  <c r="C26" s="1"/>
  <c r="D41"/>
  <c r="E41" s="1"/>
  <c r="F41" s="1"/>
  <c r="G41" s="1"/>
  <c r="C42" s="1"/>
  <c r="D58" l="1"/>
  <c r="E58" s="1"/>
  <c r="F58"/>
  <c r="H58" s="1"/>
  <c r="C59"/>
  <c r="D42"/>
  <c r="E42" s="1"/>
  <c r="F42" s="1"/>
  <c r="G42" s="1"/>
  <c r="C43" s="1"/>
  <c r="D26"/>
  <c r="E26" s="1"/>
  <c r="F26" s="1"/>
  <c r="G26" s="1"/>
  <c r="C27" s="1"/>
  <c r="D59" l="1"/>
  <c r="E59" s="1"/>
  <c r="F59"/>
  <c r="H59" s="1"/>
  <c r="C60"/>
  <c r="D27"/>
  <c r="E27" s="1"/>
  <c r="F27" s="1"/>
  <c r="G27" s="1"/>
  <c r="C28" s="1"/>
  <c r="D43"/>
  <c r="E43" s="1"/>
  <c r="F43" s="1"/>
  <c r="G43" s="1"/>
  <c r="C44" s="1"/>
  <c r="D60" l="1"/>
  <c r="E60" s="1"/>
  <c r="F60"/>
  <c r="H60" s="1"/>
  <c r="C61"/>
  <c r="D44"/>
  <c r="E44" s="1"/>
  <c r="F44" s="1"/>
  <c r="G44" s="1"/>
  <c r="C45" s="1"/>
  <c r="D28"/>
  <c r="E28" s="1"/>
  <c r="F28" s="1"/>
  <c r="G28" s="1"/>
  <c r="C29" s="1"/>
  <c r="D61" l="1"/>
  <c r="E61" s="1"/>
  <c r="F61"/>
  <c r="H61" s="1"/>
  <c r="C62"/>
  <c r="D29"/>
  <c r="E29" s="1"/>
  <c r="F29" s="1"/>
  <c r="G29" s="1"/>
  <c r="C30" s="1"/>
  <c r="D45"/>
  <c r="E45" s="1"/>
  <c r="F45" s="1"/>
  <c r="G45" s="1"/>
  <c r="C46" s="1"/>
  <c r="D46" l="1"/>
  <c r="E46" s="1"/>
  <c r="F46"/>
  <c r="G46" s="1"/>
  <c r="D62"/>
  <c r="E62" s="1"/>
  <c r="F62"/>
  <c r="H62" s="1"/>
  <c r="C63"/>
  <c r="D30"/>
  <c r="E30" s="1"/>
  <c r="F30" s="1"/>
  <c r="G30" s="1"/>
  <c r="C31" s="1"/>
  <c r="D63" l="1"/>
  <c r="E63" s="1"/>
  <c r="F63"/>
  <c r="H63" s="1"/>
  <c r="D31"/>
  <c r="E31" s="1"/>
  <c r="F31" s="1"/>
  <c r="G31" s="1"/>
</calcChain>
</file>

<file path=xl/sharedStrings.xml><?xml version="1.0" encoding="utf-8"?>
<sst xmlns="http://schemas.openxmlformats.org/spreadsheetml/2006/main" count="65" uniqueCount="44">
  <si>
    <t>Daily</t>
  </si>
  <si>
    <t>Assumptions</t>
  </si>
  <si>
    <t>Constants</t>
  </si>
  <si>
    <t>1.5x/mo</t>
  </si>
  <si>
    <t>Weekly r</t>
  </si>
  <si>
    <t>2x/mo</t>
  </si>
  <si>
    <t>4x/mo Murilhas</t>
  </si>
  <si>
    <t>Weekly sugar dusting simulation (brood present)</t>
  </si>
  <si>
    <t>Week</t>
  </si>
  <si>
    <t>Starting mites</t>
  </si>
  <si>
    <t>Mites phoretic</t>
  </si>
  <si>
    <t>Mite loss due to dusting</t>
  </si>
  <si>
    <t>Starting mites after dusting</t>
  </si>
  <si>
    <t>Varroa at end of week</t>
  </si>
  <si>
    <t>% mites phoretic</t>
  </si>
  <si>
    <t>% mite drop from dusting</t>
  </si>
  <si>
    <t>Mite mort Bronco</t>
  </si>
  <si>
    <t>low Harris 2003</t>
  </si>
  <si>
    <t>high Harris</t>
  </si>
  <si>
    <t>Mite mort Martin</t>
  </si>
  <si>
    <t>Weekly sugar dusting simulation (brood absent)</t>
  </si>
  <si>
    <t>Winter  weekly mite r</t>
  </si>
  <si>
    <t>Question: does the 40% mite drop rate apply?</t>
  </si>
  <si>
    <t>You can change any of the above in yellow</t>
  </si>
  <si>
    <t>© Randy Oliver 2015</t>
  </si>
  <si>
    <t>Effect of weekly sugar dusting calculator</t>
  </si>
  <si>
    <t>Comments from Randy:  I created this spreadsheet in response to a request from UK beekeeper</t>
  </si>
  <si>
    <t>Amanda Millar, Chairman Sussex Beekeepers’ Association, who wanted to</t>
  </si>
  <si>
    <t>see the theoretical effect of weekly sugar dustings.  The results of these simulations closely</t>
  </si>
  <si>
    <t>match (admittedly limited) data from field experiments that I'd previously run.  Note that weekly</t>
  </si>
  <si>
    <t>sugar dusting, during periods of intense broodrearing, can at best hold mite population steady.</t>
  </si>
  <si>
    <t>The treatment, weather permitting, if far more effective when there is no brood present.  But</t>
  </si>
  <si>
    <t>immigration of mites from other collapsing colonies can overwhelm the benefit of dusting--keep monitoring!</t>
  </si>
  <si>
    <t>Weekly sugar dusting simulation (brood absent, with immigration)</t>
  </si>
  <si>
    <t>Weekly mite immigration</t>
  </si>
  <si>
    <t>All charts start dusting on Week 1 in order to show untreated mite growth rate.</t>
  </si>
  <si>
    <t>The weekly r would be the daily r to the 7th power</t>
  </si>
  <si>
    <t>7-day</t>
  </si>
  <si>
    <t>Mite r's</t>
  </si>
  <si>
    <t>Mite r data from others</t>
  </si>
  <si>
    <t>You can change the assumptions values in any yellow cell</t>
  </si>
  <si>
    <t>Assume that at any given moment, 60% of the mites are in the brood, 40% are phoretic (drone brood present)</t>
  </si>
  <si>
    <t>Assume that a sugar dusting drops 40% of the phoretic mites (a thorough dusting may get 50%)</t>
  </si>
  <si>
    <t>Let's assume a  daily r for varroa reproduction of 1.024 (drone brood present; at this rate, the mite population would double each month)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</si>
</sst>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1" fontId="0" fillId="0" borderId="0" xfId="0" applyNumberFormat="1"/>
    <xf numFmtId="0" fontId="0" fillId="0" borderId="1" xfId="0" applyBorder="1"/>
    <xf numFmtId="0" fontId="0" fillId="0" borderId="0" xfId="0" applyBorder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0" fillId="2" borderId="0" xfId="0" applyFill="1" applyProtection="1">
      <protection locked="0"/>
    </xf>
    <xf numFmtId="2" fontId="2" fillId="0" borderId="0" xfId="0" applyNumberFormat="1" applyFont="1" applyFill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Effect of</a:t>
            </a:r>
            <a:r>
              <a:rPr lang="en-US" baseline="0"/>
              <a:t> weekly sugar dusting</a:t>
            </a:r>
          </a:p>
          <a:p>
            <a:pPr>
              <a:defRPr/>
            </a:pPr>
            <a:r>
              <a:rPr lang="en-US" baseline="0"/>
              <a:t>(brood present)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5905796150481191"/>
          <c:y val="0.27112177644461111"/>
          <c:w val="0.81038648293963256"/>
          <c:h val="0.41023282942345379"/>
        </c:manualLayout>
      </c:layout>
      <c:lineChart>
        <c:grouping val="standard"/>
        <c:ser>
          <c:idx val="0"/>
          <c:order val="0"/>
          <c:val>
            <c:numRef>
              <c:f>'Sugar dusting'!$C$21:$C$31</c:f>
              <c:numCache>
                <c:formatCode>0</c:formatCode>
                <c:ptCount val="11"/>
                <c:pt idx="0" formatCode="General">
                  <c:v>1000</c:v>
                </c:pt>
                <c:pt idx="1">
                  <c:v>1180.5916207174114</c:v>
                </c:pt>
                <c:pt idx="2">
                  <c:v>1170.7891229228578</c:v>
                </c:pt>
                <c:pt idx="3">
                  <c:v>1161.0680156458432</c:v>
                </c:pt>
                <c:pt idx="4">
                  <c:v>1151.4276230977589</c:v>
                </c:pt>
                <c:pt idx="5">
                  <c:v>1141.8672751010952</c:v>
                </c:pt>
                <c:pt idx="6">
                  <c:v>1132.386307042852</c:v>
                </c:pt>
                <c:pt idx="7">
                  <c:v>1122.9840598283367</c:v>
                </c:pt>
                <c:pt idx="8">
                  <c:v>1113.6598798353459</c:v>
                </c:pt>
                <c:pt idx="9">
                  <c:v>1104.4131188687256</c:v>
                </c:pt>
                <c:pt idx="10">
                  <c:v>1095.2431341153119</c:v>
                </c:pt>
              </c:numCache>
            </c:numRef>
          </c:val>
        </c:ser>
        <c:marker val="1"/>
        <c:axId val="168821120"/>
        <c:axId val="168834944"/>
      </c:lineChart>
      <c:catAx>
        <c:axId val="168821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Weeks (sugar dusting once every week)</a:t>
                </a:r>
              </a:p>
            </c:rich>
          </c:tx>
          <c:layout/>
        </c:title>
        <c:tickLblPos val="nextTo"/>
        <c:crossAx val="168834944"/>
        <c:crosses val="autoZero"/>
        <c:auto val="1"/>
        <c:lblAlgn val="ctr"/>
        <c:lblOffset val="100"/>
      </c:catAx>
      <c:valAx>
        <c:axId val="168834944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mites in hive</a:t>
                </a:r>
              </a:p>
            </c:rich>
          </c:tx>
          <c:layout/>
        </c:title>
        <c:numFmt formatCode="General" sourceLinked="1"/>
        <c:tickLblPos val="nextTo"/>
        <c:crossAx val="16882112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Effect of</a:t>
            </a:r>
            <a:r>
              <a:rPr lang="en-US" baseline="0"/>
              <a:t> weekly sugar dusting</a:t>
            </a:r>
          </a:p>
          <a:p>
            <a:pPr>
              <a:defRPr/>
            </a:pPr>
            <a:r>
              <a:rPr lang="en-US" baseline="0"/>
              <a:t>(brood absent)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5905796150481191"/>
          <c:y val="0.24611919187335013"/>
          <c:w val="0.81038648293963256"/>
          <c:h val="0.42628544630768417"/>
        </c:manualLayout>
      </c:layout>
      <c:lineChart>
        <c:grouping val="standard"/>
        <c:ser>
          <c:idx val="0"/>
          <c:order val="0"/>
          <c:tx>
            <c:v>no brood</c:v>
          </c:tx>
          <c:val>
            <c:numRef>
              <c:f>'Sugar dusting'!$C$36:$C$46</c:f>
              <c:numCache>
                <c:formatCode>0</c:formatCode>
                <c:ptCount val="11"/>
                <c:pt idx="0" formatCode="General">
                  <c:v>1000</c:v>
                </c:pt>
                <c:pt idx="1">
                  <c:v>925.49492406531056</c:v>
                </c:pt>
                <c:pt idx="2">
                  <c:v>513.9245126823929</c:v>
                </c:pt>
                <c:pt idx="3">
                  <c:v>285.38071670417577</c:v>
                </c:pt>
                <c:pt idx="4">
                  <c:v>158.47104284150103</c:v>
                </c:pt>
                <c:pt idx="5">
                  <c:v>87.998487456687329</c:v>
                </c:pt>
                <c:pt idx="6">
                  <c:v>48.865292079953413</c:v>
                </c:pt>
                <c:pt idx="7">
                  <c:v>27.134747869779421</c:v>
                </c:pt>
                <c:pt idx="8">
                  <c:v>15.067842851563711</c:v>
                </c:pt>
                <c:pt idx="9">
                  <c:v>8.3671272454415924</c:v>
                </c:pt>
                <c:pt idx="10">
                  <c:v>4.6462402767988547</c:v>
                </c:pt>
              </c:numCache>
            </c:numRef>
          </c:val>
        </c:ser>
        <c:marker val="1"/>
        <c:axId val="168863232"/>
        <c:axId val="168865152"/>
      </c:lineChart>
      <c:catAx>
        <c:axId val="168863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Weeks (sugar dusting once every week)</a:t>
                </a:r>
              </a:p>
            </c:rich>
          </c:tx>
          <c:layout/>
        </c:title>
        <c:numFmt formatCode="General" sourceLinked="1"/>
        <c:tickLblPos val="nextTo"/>
        <c:crossAx val="168865152"/>
        <c:crosses val="autoZero"/>
        <c:auto val="1"/>
        <c:lblAlgn val="ctr"/>
        <c:lblOffset val="100"/>
      </c:catAx>
      <c:valAx>
        <c:axId val="168865152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mites in hive</a:t>
                </a:r>
              </a:p>
            </c:rich>
          </c:tx>
          <c:layout/>
        </c:title>
        <c:numFmt formatCode="General" sourceLinked="1"/>
        <c:tickLblPos val="nextTo"/>
        <c:crossAx val="168863232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Effect of</a:t>
            </a:r>
            <a:r>
              <a:rPr lang="en-US" baseline="0"/>
              <a:t> weekly sugar dusting</a:t>
            </a:r>
          </a:p>
          <a:p>
            <a:pPr>
              <a:defRPr/>
            </a:pPr>
            <a:r>
              <a:rPr lang="en-US" baseline="0"/>
              <a:t>(brood absent, with immigration)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5905796150481191"/>
          <c:y val="0.25758056161043202"/>
          <c:w val="0.81038648293963256"/>
          <c:h val="0.42628544630768428"/>
        </c:manualLayout>
      </c:layout>
      <c:barChart>
        <c:barDir val="col"/>
        <c:grouping val="clustered"/>
        <c:ser>
          <c:idx val="1"/>
          <c:order val="1"/>
          <c:tx>
            <c:v>Mite immigration</c:v>
          </c:tx>
          <c:dLbls>
            <c:dLbl>
              <c:idx val="1"/>
              <c:layout>
                <c:manualLayout>
                  <c:x val="0"/>
                  <c:y val="-1.7962376805909105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1.7382993815703265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5.0925337632079971E-17"/>
                  <c:y val="2.2796284007164376E-3"/>
                </c:manualLayout>
              </c:layout>
              <c:dLblPos val="outEnd"/>
              <c:showVal val="1"/>
            </c:dLbl>
            <c:dLblPos val="ctr"/>
            <c:showVal val="1"/>
          </c:dLbls>
          <c:val>
            <c:numRef>
              <c:f>'Sugar dusting'!$G$53:$G$63</c:f>
              <c:numCache>
                <c:formatCode>General</c:formatCode>
                <c:ptCount val="11"/>
                <c:pt idx="1">
                  <c:v>300</c:v>
                </c:pt>
                <c:pt idx="2">
                  <c:v>500</c:v>
                </c:pt>
                <c:pt idx="3">
                  <c:v>200</c:v>
                </c:pt>
              </c:numCache>
            </c:numRef>
          </c:val>
        </c:ser>
        <c:axId val="155535616"/>
        <c:axId val="168954880"/>
      </c:barChart>
      <c:lineChart>
        <c:grouping val="standard"/>
        <c:ser>
          <c:idx val="0"/>
          <c:order val="0"/>
          <c:tx>
            <c:v>no brood</c:v>
          </c:tx>
          <c:cat>
            <c:numRef>
              <c:f>'Sugar dusting'!$B$53:$B$63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'Sugar dusting'!$C$53:$C$62</c:f>
              <c:numCache>
                <c:formatCode>0</c:formatCode>
                <c:ptCount val="10"/>
                <c:pt idx="0" formatCode="General">
                  <c:v>1000</c:v>
                </c:pt>
                <c:pt idx="1">
                  <c:v>925.49492406531056</c:v>
                </c:pt>
                <c:pt idx="2">
                  <c:v>813.9245126823929</c:v>
                </c:pt>
                <c:pt idx="3">
                  <c:v>951.96980303593159</c:v>
                </c:pt>
                <c:pt idx="4">
                  <c:v>728.62593234392489</c:v>
                </c:pt>
                <c:pt idx="5">
                  <c:v>404.60376115599411</c:v>
                </c:pt>
                <c:pt idx="6">
                  <c:v>224.67523632456346</c:v>
                </c:pt>
                <c:pt idx="7">
                  <c:v>124.76147446893452</c:v>
                </c:pt>
                <c:pt idx="8">
                  <c:v>69.279666803941637</c:v>
                </c:pt>
                <c:pt idx="9">
                  <c:v>38.470787980790391</c:v>
                </c:pt>
              </c:numCache>
            </c:numRef>
          </c:val>
        </c:ser>
        <c:marker val="1"/>
        <c:axId val="155535616"/>
        <c:axId val="168954880"/>
      </c:lineChart>
      <c:catAx>
        <c:axId val="155535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Weeks (sugar dusting once every week)</a:t>
                </a:r>
              </a:p>
            </c:rich>
          </c:tx>
          <c:layout/>
        </c:title>
        <c:numFmt formatCode="General" sourceLinked="1"/>
        <c:tickLblPos val="nextTo"/>
        <c:crossAx val="168954880"/>
        <c:crosses val="autoZero"/>
        <c:auto val="1"/>
        <c:lblAlgn val="ctr"/>
        <c:lblOffset val="100"/>
      </c:catAx>
      <c:valAx>
        <c:axId val="168954880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mites in hive</a:t>
                </a:r>
              </a:p>
            </c:rich>
          </c:tx>
          <c:layout/>
        </c:title>
        <c:numFmt formatCode="General" sourceLinked="1"/>
        <c:tickLblPos val="nextTo"/>
        <c:crossAx val="155535616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4679155730533688"/>
          <c:y val="0.29137369119909412"/>
          <c:w val="0.28098622047244093"/>
          <c:h val="0.13816930617834047"/>
        </c:manualLayout>
      </c:layout>
      <c:overlay val="1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18</xdr:row>
      <xdr:rowOff>9525</xdr:rowOff>
    </xdr:from>
    <xdr:to>
      <xdr:col>18</xdr:col>
      <xdr:colOff>304800</xdr:colOff>
      <xdr:row>31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590550</xdr:colOff>
      <xdr:row>33</xdr:row>
      <xdr:rowOff>114300</xdr:rowOff>
    </xdr:from>
    <xdr:to>
      <xdr:col>18</xdr:col>
      <xdr:colOff>285750</xdr:colOff>
      <xdr:row>48</xdr:row>
      <xdr:rowOff>9526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428625</xdr:colOff>
      <xdr:row>49</xdr:row>
      <xdr:rowOff>161925</xdr:rowOff>
    </xdr:from>
    <xdr:to>
      <xdr:col>19</xdr:col>
      <xdr:colOff>123825</xdr:colOff>
      <xdr:row>64</xdr:row>
      <xdr:rowOff>57151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0.02083</cdr:x>
      <cdr:y>0.91319</cdr:y>
    </cdr:from>
    <cdr:to>
      <cdr:x>0.2875</cdr:x>
      <cdr:y>0.97569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50" y="2505075"/>
          <a:ext cx="12192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© Randy Oliver 2015</a:t>
          </a:r>
        </a:p>
      </cdr:txBody>
    </cdr:sp>
  </cdr:relSizeAnchor>
  <cdr:relSizeAnchor xmlns:cdr="http://schemas.openxmlformats.org/drawingml/2006/chartDrawing">
    <cdr:from>
      <cdr:x>0.25833</cdr:x>
      <cdr:y>0.86305</cdr:y>
    </cdr:from>
    <cdr:to>
      <cdr:x>0.96458</cdr:x>
      <cdr:y>0.97674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81100" y="3181350"/>
          <a:ext cx="3228975" cy="419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Important note: this model does not allow for immigration of mites from other colonies,</a:t>
          </a:r>
          <a:r>
            <a:rPr lang="en-US" sz="800" baseline="0"/>
            <a:t> which may be in the hundreds  of mites in fall</a:t>
          </a:r>
          <a:endParaRPr lang="en-US" sz="8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0.01875</cdr:x>
      <cdr:y>0.92708</cdr:y>
    </cdr:from>
    <cdr:to>
      <cdr:x>0.28542</cdr:x>
      <cdr:y>0.98958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725" y="2543175"/>
          <a:ext cx="12192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/>
            <a:t>© Randy Oliver 2015</a:t>
          </a:r>
        </a:p>
      </cdr:txBody>
    </cdr:sp>
  </cdr:relSizeAnchor>
  <cdr:relSizeAnchor xmlns:cdr="http://schemas.openxmlformats.org/drawingml/2006/chartDrawing">
    <cdr:from>
      <cdr:x>0.25833</cdr:x>
      <cdr:y>0.85014</cdr:y>
    </cdr:from>
    <cdr:to>
      <cdr:x>0.96458</cdr:x>
      <cdr:y>0.97694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81100" y="2809875"/>
          <a:ext cx="3228975" cy="419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/>
            <a:t>Important note: this model does not allow for immigration of mites from other colonies,</a:t>
          </a:r>
          <a:r>
            <a:rPr lang="en-US" sz="800" baseline="0"/>
            <a:t> which may be in the hundreds  of mites in fall</a:t>
          </a:r>
          <a:endParaRPr lang="en-US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0.01875</cdr:x>
      <cdr:y>0.92708</cdr:y>
    </cdr:from>
    <cdr:to>
      <cdr:x>0.28542</cdr:x>
      <cdr:y>0.98958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725" y="2543175"/>
          <a:ext cx="12192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/>
            <a:t>© Randy Oliver 2015</a:t>
          </a:r>
        </a:p>
      </cdr:txBody>
    </cdr:sp>
  </cdr:relSizeAnchor>
  <cdr:relSizeAnchor xmlns:cdr="http://schemas.openxmlformats.org/drawingml/2006/chartDrawing">
    <cdr:from>
      <cdr:x>0.25833</cdr:x>
      <cdr:y>0.85014</cdr:y>
    </cdr:from>
    <cdr:to>
      <cdr:x>0.96458</cdr:x>
      <cdr:y>0.97694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81100" y="2809875"/>
          <a:ext cx="3228975" cy="419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/>
            <a:t>Important note: this model does not allow for immigration of mites from other colonies,</a:t>
          </a:r>
          <a:r>
            <a:rPr lang="en-US" sz="800" baseline="0"/>
            <a:t> which may be in the hundreds  of mites in fall</a:t>
          </a:r>
          <a:endParaRPr lang="en-US" sz="8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ndy/Documents/Varroa/Pop%20growth/Mite%20Pop%20Spreadsheet/Mite%20Pop%20Beta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ta Worksheet"/>
      <sheetName val="Notes"/>
      <sheetName val="Original"/>
      <sheetName val="Data collection"/>
      <sheetName val="Version 2.0"/>
      <sheetName val="Bee pop"/>
      <sheetName val="Play sheet"/>
      <sheetName val="Mexico"/>
      <sheetName val="Nosema"/>
      <sheetName val="Bee Pop 2"/>
      <sheetName val="Sheet1"/>
      <sheetName val="Sheet3"/>
      <sheetName val="Sheet2"/>
      <sheetName val="Sugar du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4"/>
  <sheetViews>
    <sheetView tabSelected="1" topLeftCell="A16" workbookViewId="0">
      <selection activeCell="E47" sqref="E47"/>
    </sheetView>
  </sheetViews>
  <sheetFormatPr defaultRowHeight="15"/>
  <cols>
    <col min="7" max="7" width="12.7109375" customWidth="1"/>
    <col min="19" max="19" width="16.5703125" bestFit="1" customWidth="1"/>
  </cols>
  <sheetData>
    <row r="1" spans="2:21" ht="26.25">
      <c r="B1" s="13" t="s">
        <v>25</v>
      </c>
      <c r="S1" s="1" t="s">
        <v>39</v>
      </c>
    </row>
    <row r="2" spans="2:21">
      <c r="B2" s="12" t="s">
        <v>24</v>
      </c>
      <c r="T2" s="18" t="s">
        <v>38</v>
      </c>
      <c r="U2" s="18"/>
    </row>
    <row r="3" spans="2:21">
      <c r="T3" s="17" t="s">
        <v>0</v>
      </c>
      <c r="U3" s="17" t="s">
        <v>37</v>
      </c>
    </row>
    <row r="4" spans="2:21">
      <c r="B4" s="1" t="s">
        <v>1</v>
      </c>
      <c r="O4" s="1" t="s">
        <v>2</v>
      </c>
    </row>
    <row r="5" spans="2:21">
      <c r="B5" t="s">
        <v>43</v>
      </c>
      <c r="O5" s="14">
        <v>1.024</v>
      </c>
      <c r="P5" s="14"/>
      <c r="T5">
        <v>1.026</v>
      </c>
      <c r="U5" s="15">
        <f>POWER(T5,7)</f>
        <v>1.1968274058393382</v>
      </c>
    </row>
    <row r="6" spans="2:21">
      <c r="B6" t="s">
        <v>36</v>
      </c>
      <c r="O6" s="14">
        <f>POWER(O5,7)</f>
        <v>1.1805916207174114</v>
      </c>
      <c r="P6" s="14"/>
      <c r="S6" t="s">
        <v>3</v>
      </c>
      <c r="T6">
        <v>1.0149999999999999</v>
      </c>
      <c r="U6" s="15">
        <f>POWER(T6,7)</f>
        <v>1.1098449129017791</v>
      </c>
    </row>
    <row r="7" spans="2:21">
      <c r="B7" t="s">
        <v>41</v>
      </c>
      <c r="O7" s="14">
        <v>0.6</v>
      </c>
      <c r="P7" s="14">
        <v>0.4</v>
      </c>
      <c r="S7" t="s">
        <v>5</v>
      </c>
      <c r="T7">
        <v>1.024</v>
      </c>
      <c r="U7" s="15">
        <f>POWER(T7,7)</f>
        <v>1.1805916207174114</v>
      </c>
    </row>
    <row r="8" spans="2:21">
      <c r="B8" t="s">
        <v>42</v>
      </c>
      <c r="O8" s="14">
        <v>0.4</v>
      </c>
      <c r="P8" s="14"/>
      <c r="S8" t="s">
        <v>6</v>
      </c>
      <c r="T8">
        <v>1.0469999999999999</v>
      </c>
      <c r="U8" s="15">
        <f>POWER(T8,7)</f>
        <v>1.3791984860412765</v>
      </c>
    </row>
    <row r="9" spans="2:21">
      <c r="B9" s="2" t="s">
        <v>40</v>
      </c>
      <c r="C9" s="2"/>
      <c r="D9" s="2"/>
      <c r="E9" s="2"/>
      <c r="F9" s="2"/>
      <c r="O9" t="s">
        <v>23</v>
      </c>
      <c r="T9">
        <v>0.99</v>
      </c>
      <c r="U9" s="15">
        <f>POWER(T9,7)</f>
        <v>0.93206534790698992</v>
      </c>
    </row>
    <row r="10" spans="2:21">
      <c r="B10" t="s">
        <v>26</v>
      </c>
      <c r="T10">
        <v>0.98</v>
      </c>
      <c r="U10" s="15">
        <f>POWER(T10,7)</f>
        <v>0.86812553324671982</v>
      </c>
    </row>
    <row r="11" spans="2:21">
      <c r="B11" t="s">
        <v>27</v>
      </c>
      <c r="U11" s="16"/>
    </row>
    <row r="12" spans="2:21">
      <c r="B12" t="s">
        <v>28</v>
      </c>
      <c r="T12">
        <v>1.0569999999999999</v>
      </c>
      <c r="U12" s="15">
        <f>POWER(T12,7)</f>
        <v>1.474093092598225</v>
      </c>
    </row>
    <row r="13" spans="2:21">
      <c r="B13" t="s">
        <v>29</v>
      </c>
      <c r="S13" t="s">
        <v>16</v>
      </c>
      <c r="T13">
        <v>0.98899999999999999</v>
      </c>
      <c r="U13" s="15">
        <f>POWER(T13,7)</f>
        <v>0.92549492406531053</v>
      </c>
    </row>
    <row r="14" spans="2:21">
      <c r="B14" t="s">
        <v>30</v>
      </c>
      <c r="S14" t="s">
        <v>17</v>
      </c>
      <c r="T14" s="11">
        <v>1.0144</v>
      </c>
      <c r="U14" s="15">
        <f>POWER(T14,7)</f>
        <v>1.1052605874411239</v>
      </c>
    </row>
    <row r="15" spans="2:21">
      <c r="B15" t="s">
        <v>31</v>
      </c>
      <c r="S15" t="s">
        <v>18</v>
      </c>
      <c r="T15" s="11">
        <v>1.028</v>
      </c>
      <c r="U15" s="15">
        <f>POWER(T15,7)</f>
        <v>1.2132541977644531</v>
      </c>
    </row>
    <row r="16" spans="2:21">
      <c r="B16" t="s">
        <v>32</v>
      </c>
      <c r="S16" t="s">
        <v>19</v>
      </c>
      <c r="T16">
        <v>0.99399999999999999</v>
      </c>
      <c r="U16" s="15">
        <f>POWER(T16,7)</f>
        <v>0.95874848519703038</v>
      </c>
    </row>
    <row r="17" spans="2:10">
      <c r="B17" t="s">
        <v>35</v>
      </c>
    </row>
    <row r="19" spans="2:10">
      <c r="B19" s="1" t="s">
        <v>7</v>
      </c>
      <c r="H19" s="3" t="s">
        <v>2</v>
      </c>
      <c r="I19" s="4"/>
      <c r="J19" s="4"/>
    </row>
    <row r="20" spans="2:10" ht="60">
      <c r="B20" t="s">
        <v>8</v>
      </c>
      <c r="C20" s="5" t="s">
        <v>9</v>
      </c>
      <c r="D20" s="5" t="s">
        <v>10</v>
      </c>
      <c r="E20" s="5" t="s">
        <v>11</v>
      </c>
      <c r="F20" s="5" t="s">
        <v>12</v>
      </c>
      <c r="G20" s="5" t="s">
        <v>13</v>
      </c>
      <c r="H20" s="6" t="s">
        <v>14</v>
      </c>
      <c r="I20" s="7" t="s">
        <v>15</v>
      </c>
      <c r="J20" s="7" t="s">
        <v>4</v>
      </c>
    </row>
    <row r="21" spans="2:10">
      <c r="B21">
        <v>0</v>
      </c>
      <c r="C21">
        <v>1000</v>
      </c>
      <c r="D21" s="8">
        <f>C21*H21</f>
        <v>400</v>
      </c>
      <c r="E21" s="8">
        <v>0</v>
      </c>
      <c r="F21" s="8">
        <f>C21-E21</f>
        <v>1000</v>
      </c>
      <c r="G21" s="8">
        <f>F21*J21</f>
        <v>1180.5916207174114</v>
      </c>
      <c r="H21" s="9">
        <f>P7</f>
        <v>0.4</v>
      </c>
      <c r="I21" s="10">
        <f>O8</f>
        <v>0.4</v>
      </c>
      <c r="J21" s="10">
        <f>O6</f>
        <v>1.1805916207174114</v>
      </c>
    </row>
    <row r="22" spans="2:10">
      <c r="B22">
        <v>1</v>
      </c>
      <c r="C22" s="8">
        <f>G21</f>
        <v>1180.5916207174114</v>
      </c>
      <c r="D22" s="8">
        <f>C22*H22</f>
        <v>472.23664828696457</v>
      </c>
      <c r="E22" s="8">
        <f>D22*I22</f>
        <v>188.89465931478583</v>
      </c>
      <c r="F22" s="8">
        <f>C22-E22</f>
        <v>991.69696140262556</v>
      </c>
      <c r="G22" s="8">
        <f>F22*J22</f>
        <v>1170.7891229228578</v>
      </c>
      <c r="H22" s="9">
        <f>H21</f>
        <v>0.4</v>
      </c>
      <c r="I22" s="9">
        <f t="shared" ref="I22:J31" si="0">I21</f>
        <v>0.4</v>
      </c>
      <c r="J22" s="9">
        <f t="shared" si="0"/>
        <v>1.1805916207174114</v>
      </c>
    </row>
    <row r="23" spans="2:10">
      <c r="B23">
        <v>2</v>
      </c>
      <c r="C23" s="8">
        <f t="shared" ref="C23:C31" si="1">G22</f>
        <v>1170.7891229228578</v>
      </c>
      <c r="D23" s="8">
        <f t="shared" ref="D23:E31" si="2">C23*H23</f>
        <v>468.31564916914317</v>
      </c>
      <c r="E23" s="8">
        <f t="shared" si="2"/>
        <v>187.32625966765727</v>
      </c>
      <c r="F23" s="8">
        <f t="shared" ref="F23:F31" si="3">C23-E23</f>
        <v>983.46286325520055</v>
      </c>
      <c r="G23" s="8">
        <f t="shared" ref="G23:G31" si="4">F23*J23</f>
        <v>1161.0680156458432</v>
      </c>
      <c r="H23" s="9">
        <f t="shared" ref="H23:H31" si="5">H22</f>
        <v>0.4</v>
      </c>
      <c r="I23" s="9">
        <f t="shared" si="0"/>
        <v>0.4</v>
      </c>
      <c r="J23" s="9">
        <f t="shared" si="0"/>
        <v>1.1805916207174114</v>
      </c>
    </row>
    <row r="24" spans="2:10">
      <c r="B24">
        <v>3</v>
      </c>
      <c r="C24" s="8">
        <f t="shared" si="1"/>
        <v>1161.0680156458432</v>
      </c>
      <c r="D24" s="8">
        <f t="shared" si="2"/>
        <v>464.42720625833726</v>
      </c>
      <c r="E24" s="8">
        <f t="shared" si="2"/>
        <v>185.77088250333492</v>
      </c>
      <c r="F24" s="8">
        <f t="shared" si="3"/>
        <v>975.2971331425083</v>
      </c>
      <c r="G24" s="8">
        <f t="shared" si="4"/>
        <v>1151.4276230977589</v>
      </c>
      <c r="H24" s="9">
        <f t="shared" si="5"/>
        <v>0.4</v>
      </c>
      <c r="I24" s="9">
        <f t="shared" si="0"/>
        <v>0.4</v>
      </c>
      <c r="J24" s="9">
        <f t="shared" si="0"/>
        <v>1.1805916207174114</v>
      </c>
    </row>
    <row r="25" spans="2:10">
      <c r="B25">
        <v>4</v>
      </c>
      <c r="C25" s="8">
        <f t="shared" si="1"/>
        <v>1151.4276230977589</v>
      </c>
      <c r="D25" s="8">
        <f t="shared" si="2"/>
        <v>460.57104923910356</v>
      </c>
      <c r="E25" s="8">
        <f t="shared" si="2"/>
        <v>184.22841969564143</v>
      </c>
      <c r="F25" s="8">
        <f t="shared" si="3"/>
        <v>967.19920340211752</v>
      </c>
      <c r="G25" s="8">
        <f t="shared" si="4"/>
        <v>1141.8672751010952</v>
      </c>
      <c r="H25" s="9">
        <f t="shared" si="5"/>
        <v>0.4</v>
      </c>
      <c r="I25" s="9">
        <f t="shared" si="0"/>
        <v>0.4</v>
      </c>
      <c r="J25" s="9">
        <f t="shared" si="0"/>
        <v>1.1805916207174114</v>
      </c>
    </row>
    <row r="26" spans="2:10">
      <c r="B26">
        <v>5</v>
      </c>
      <c r="C26" s="8">
        <f t="shared" si="1"/>
        <v>1141.8672751010952</v>
      </c>
      <c r="D26" s="8">
        <f t="shared" si="2"/>
        <v>456.74691004043808</v>
      </c>
      <c r="E26" s="8">
        <f t="shared" si="2"/>
        <v>182.69876401617523</v>
      </c>
      <c r="F26" s="8">
        <f t="shared" si="3"/>
        <v>959.16851108491994</v>
      </c>
      <c r="G26" s="8">
        <f t="shared" si="4"/>
        <v>1132.386307042852</v>
      </c>
      <c r="H26" s="9">
        <f t="shared" si="5"/>
        <v>0.4</v>
      </c>
      <c r="I26" s="9">
        <f t="shared" si="0"/>
        <v>0.4</v>
      </c>
      <c r="J26" s="9">
        <f t="shared" si="0"/>
        <v>1.1805916207174114</v>
      </c>
    </row>
    <row r="27" spans="2:10">
      <c r="B27">
        <v>6</v>
      </c>
      <c r="C27" s="8">
        <f t="shared" si="1"/>
        <v>1132.386307042852</v>
      </c>
      <c r="D27" s="8">
        <f t="shared" si="2"/>
        <v>452.9545228171408</v>
      </c>
      <c r="E27" s="8">
        <f t="shared" si="2"/>
        <v>181.18180912685634</v>
      </c>
      <c r="F27" s="8">
        <f t="shared" si="3"/>
        <v>951.2044979159956</v>
      </c>
      <c r="G27" s="8">
        <f t="shared" si="4"/>
        <v>1122.9840598283367</v>
      </c>
      <c r="H27" s="9">
        <f t="shared" si="5"/>
        <v>0.4</v>
      </c>
      <c r="I27" s="9">
        <f t="shared" si="0"/>
        <v>0.4</v>
      </c>
      <c r="J27" s="9">
        <f t="shared" si="0"/>
        <v>1.1805916207174114</v>
      </c>
    </row>
    <row r="28" spans="2:10">
      <c r="B28">
        <v>7</v>
      </c>
      <c r="C28" s="8">
        <f t="shared" si="1"/>
        <v>1122.9840598283367</v>
      </c>
      <c r="D28" s="8">
        <f t="shared" si="2"/>
        <v>449.19362393133474</v>
      </c>
      <c r="E28" s="8">
        <f t="shared" si="2"/>
        <v>179.6774495725339</v>
      </c>
      <c r="F28" s="8">
        <f t="shared" si="3"/>
        <v>943.30661025580287</v>
      </c>
      <c r="G28" s="8">
        <f t="shared" si="4"/>
        <v>1113.6598798353459</v>
      </c>
      <c r="H28" s="9">
        <f t="shared" si="5"/>
        <v>0.4</v>
      </c>
      <c r="I28" s="9">
        <f t="shared" si="0"/>
        <v>0.4</v>
      </c>
      <c r="J28" s="9">
        <f t="shared" si="0"/>
        <v>1.1805916207174114</v>
      </c>
    </row>
    <row r="29" spans="2:10">
      <c r="B29">
        <v>8</v>
      </c>
      <c r="C29" s="8">
        <f t="shared" si="1"/>
        <v>1113.6598798353459</v>
      </c>
      <c r="D29" s="8">
        <f t="shared" si="2"/>
        <v>445.46395193413838</v>
      </c>
      <c r="E29" s="8">
        <f t="shared" si="2"/>
        <v>178.18558077365537</v>
      </c>
      <c r="F29" s="8">
        <f t="shared" si="3"/>
        <v>935.47429906169054</v>
      </c>
      <c r="G29" s="8">
        <f t="shared" si="4"/>
        <v>1104.4131188687256</v>
      </c>
      <c r="H29" s="9">
        <f t="shared" si="5"/>
        <v>0.4</v>
      </c>
      <c r="I29" s="9">
        <f t="shared" si="0"/>
        <v>0.4</v>
      </c>
      <c r="J29" s="9">
        <f t="shared" si="0"/>
        <v>1.1805916207174114</v>
      </c>
    </row>
    <row r="30" spans="2:10">
      <c r="B30">
        <v>9</v>
      </c>
      <c r="C30" s="8">
        <f t="shared" si="1"/>
        <v>1104.4131188687256</v>
      </c>
      <c r="D30" s="8">
        <f t="shared" si="2"/>
        <v>441.76524754749028</v>
      </c>
      <c r="E30" s="8">
        <f t="shared" si="2"/>
        <v>176.70609901899613</v>
      </c>
      <c r="F30" s="8">
        <f t="shared" si="3"/>
        <v>927.70701984972948</v>
      </c>
      <c r="G30" s="8">
        <f t="shared" si="4"/>
        <v>1095.2431341153119</v>
      </c>
      <c r="H30" s="9">
        <f t="shared" si="5"/>
        <v>0.4</v>
      </c>
      <c r="I30" s="9">
        <f t="shared" si="0"/>
        <v>0.4</v>
      </c>
      <c r="J30" s="9">
        <f t="shared" si="0"/>
        <v>1.1805916207174114</v>
      </c>
    </row>
    <row r="31" spans="2:10">
      <c r="B31">
        <v>10</v>
      </c>
      <c r="C31" s="8">
        <f t="shared" si="1"/>
        <v>1095.2431341153119</v>
      </c>
      <c r="D31" s="8">
        <f t="shared" si="2"/>
        <v>438.09725364612478</v>
      </c>
      <c r="E31" s="8">
        <f t="shared" si="2"/>
        <v>175.23890145844993</v>
      </c>
      <c r="F31" s="8">
        <f t="shared" si="3"/>
        <v>920.00423265686197</v>
      </c>
      <c r="G31" s="8">
        <f t="shared" si="4"/>
        <v>1086.1492880992432</v>
      </c>
      <c r="H31" s="9">
        <f t="shared" si="5"/>
        <v>0.4</v>
      </c>
      <c r="I31" s="9">
        <f t="shared" si="0"/>
        <v>0.4</v>
      </c>
      <c r="J31" s="9">
        <f t="shared" si="0"/>
        <v>1.1805916207174114</v>
      </c>
    </row>
    <row r="32" spans="2:10">
      <c r="C32" s="8"/>
      <c r="D32" s="8"/>
      <c r="E32" s="8"/>
      <c r="F32" s="8"/>
      <c r="G32" s="8"/>
      <c r="H32" s="8"/>
    </row>
    <row r="33" spans="2:10">
      <c r="C33" s="8"/>
      <c r="D33" s="8"/>
      <c r="E33" s="8"/>
      <c r="F33" s="8"/>
      <c r="G33" s="8"/>
      <c r="H33" s="8"/>
    </row>
    <row r="34" spans="2:10">
      <c r="B34" s="1" t="s">
        <v>20</v>
      </c>
      <c r="H34" s="3" t="s">
        <v>2</v>
      </c>
      <c r="I34" s="4"/>
      <c r="J34" s="4"/>
    </row>
    <row r="35" spans="2:10" ht="60">
      <c r="B35" t="s">
        <v>8</v>
      </c>
      <c r="C35" s="5" t="s">
        <v>9</v>
      </c>
      <c r="D35" s="5" t="s">
        <v>10</v>
      </c>
      <c r="E35" s="5" t="s">
        <v>11</v>
      </c>
      <c r="F35" s="5" t="s">
        <v>12</v>
      </c>
      <c r="G35" s="5" t="s">
        <v>13</v>
      </c>
      <c r="H35" s="6" t="s">
        <v>14</v>
      </c>
      <c r="I35" s="7" t="s">
        <v>15</v>
      </c>
      <c r="J35" s="7" t="s">
        <v>4</v>
      </c>
    </row>
    <row r="36" spans="2:10">
      <c r="B36">
        <v>0</v>
      </c>
      <c r="C36">
        <v>1000</v>
      </c>
      <c r="D36" s="8">
        <f>C36</f>
        <v>1000</v>
      </c>
      <c r="E36">
        <v>0</v>
      </c>
      <c r="F36" s="8">
        <f>C36-E36</f>
        <v>1000</v>
      </c>
      <c r="G36" s="8">
        <f>F36*J36</f>
        <v>925.49492406531056</v>
      </c>
      <c r="H36" s="9">
        <v>100</v>
      </c>
      <c r="I36" s="10">
        <f>O8</f>
        <v>0.4</v>
      </c>
      <c r="J36" s="10">
        <f>E47</f>
        <v>0.92549492406531053</v>
      </c>
    </row>
    <row r="37" spans="2:10">
      <c r="B37">
        <v>1</v>
      </c>
      <c r="C37" s="8">
        <f>G36</f>
        <v>925.49492406531056</v>
      </c>
      <c r="D37" s="8">
        <f>C37</f>
        <v>925.49492406531056</v>
      </c>
      <c r="E37" s="8">
        <f>D37*I37</f>
        <v>370.19796962612423</v>
      </c>
      <c r="F37" s="8">
        <f>C37-E37</f>
        <v>555.29695443918627</v>
      </c>
      <c r="G37" s="8">
        <f>F37*J37</f>
        <v>513.9245126823929</v>
      </c>
      <c r="H37" s="9">
        <f>H36</f>
        <v>100</v>
      </c>
      <c r="I37" s="9">
        <f t="shared" ref="I37:J46" si="6">I36</f>
        <v>0.4</v>
      </c>
      <c r="J37" s="9">
        <f t="shared" si="6"/>
        <v>0.92549492406531053</v>
      </c>
    </row>
    <row r="38" spans="2:10">
      <c r="B38">
        <v>2</v>
      </c>
      <c r="C38" s="8">
        <f>G37</f>
        <v>513.9245126823929</v>
      </c>
      <c r="D38" s="8">
        <f>C38</f>
        <v>513.9245126823929</v>
      </c>
      <c r="E38" s="8">
        <f>D38*I38</f>
        <v>205.56980507295717</v>
      </c>
      <c r="F38" s="8">
        <f>C38-E38</f>
        <v>308.35470760943576</v>
      </c>
      <c r="G38" s="8">
        <f>F38*J38</f>
        <v>285.38071670417577</v>
      </c>
      <c r="H38" s="9">
        <f t="shared" ref="H38:H46" si="7">H37</f>
        <v>100</v>
      </c>
      <c r="I38" s="9">
        <f t="shared" si="6"/>
        <v>0.4</v>
      </c>
      <c r="J38" s="9">
        <f t="shared" si="6"/>
        <v>0.92549492406531053</v>
      </c>
    </row>
    <row r="39" spans="2:10">
      <c r="B39">
        <v>3</v>
      </c>
      <c r="C39" s="8">
        <f>G38</f>
        <v>285.38071670417577</v>
      </c>
      <c r="D39" s="8">
        <f>C39</f>
        <v>285.38071670417577</v>
      </c>
      <c r="E39" s="8">
        <f>D39*I39</f>
        <v>114.15228668167032</v>
      </c>
      <c r="F39" s="8">
        <f>C39-E39</f>
        <v>171.22843002250545</v>
      </c>
      <c r="G39" s="8">
        <f>F39*J39</f>
        <v>158.47104284150103</v>
      </c>
      <c r="H39" s="9">
        <f t="shared" si="7"/>
        <v>100</v>
      </c>
      <c r="I39" s="9">
        <f t="shared" si="6"/>
        <v>0.4</v>
      </c>
      <c r="J39" s="9">
        <f t="shared" si="6"/>
        <v>0.92549492406531053</v>
      </c>
    </row>
    <row r="40" spans="2:10">
      <c r="B40">
        <v>4</v>
      </c>
      <c r="C40" s="8">
        <f>G39</f>
        <v>158.47104284150103</v>
      </c>
      <c r="D40" s="8">
        <f>C40</f>
        <v>158.47104284150103</v>
      </c>
      <c r="E40" s="8">
        <f>D40*I40</f>
        <v>63.388417136600417</v>
      </c>
      <c r="F40" s="8">
        <f>C40-E40</f>
        <v>95.082625704900607</v>
      </c>
      <c r="G40" s="8">
        <f>F40*J40</f>
        <v>87.998487456687329</v>
      </c>
      <c r="H40" s="9">
        <f t="shared" si="7"/>
        <v>100</v>
      </c>
      <c r="I40" s="9">
        <f t="shared" si="6"/>
        <v>0.4</v>
      </c>
      <c r="J40" s="9">
        <f t="shared" si="6"/>
        <v>0.92549492406531053</v>
      </c>
    </row>
    <row r="41" spans="2:10">
      <c r="B41">
        <v>5</v>
      </c>
      <c r="C41" s="8">
        <f>G40</f>
        <v>87.998487456687329</v>
      </c>
      <c r="D41" s="8">
        <f>C41</f>
        <v>87.998487456687329</v>
      </c>
      <c r="E41" s="8">
        <f>D41*I41</f>
        <v>35.199394982674931</v>
      </c>
      <c r="F41" s="8">
        <f>C41-E41</f>
        <v>52.799092474012397</v>
      </c>
      <c r="G41" s="8">
        <f>F41*J41</f>
        <v>48.865292079953413</v>
      </c>
      <c r="H41" s="9">
        <f t="shared" si="7"/>
        <v>100</v>
      </c>
      <c r="I41" s="9">
        <f t="shared" si="6"/>
        <v>0.4</v>
      </c>
      <c r="J41" s="9">
        <f t="shared" si="6"/>
        <v>0.92549492406531053</v>
      </c>
    </row>
    <row r="42" spans="2:10">
      <c r="B42">
        <v>6</v>
      </c>
      <c r="C42" s="8">
        <f>G41</f>
        <v>48.865292079953413</v>
      </c>
      <c r="D42" s="8">
        <f>C42</f>
        <v>48.865292079953413</v>
      </c>
      <c r="E42" s="8">
        <f>D42*I42</f>
        <v>19.546116831981365</v>
      </c>
      <c r="F42" s="8">
        <f>C42-E42</f>
        <v>29.319175247972048</v>
      </c>
      <c r="G42" s="8">
        <f>F42*J42</f>
        <v>27.134747869779421</v>
      </c>
      <c r="H42" s="9">
        <f t="shared" si="7"/>
        <v>100</v>
      </c>
      <c r="I42" s="9">
        <f t="shared" si="6"/>
        <v>0.4</v>
      </c>
      <c r="J42" s="9">
        <f t="shared" si="6"/>
        <v>0.92549492406531053</v>
      </c>
    </row>
    <row r="43" spans="2:10">
      <c r="B43">
        <v>7</v>
      </c>
      <c r="C43" s="8">
        <f>G42</f>
        <v>27.134747869779421</v>
      </c>
      <c r="D43" s="8">
        <f>C43</f>
        <v>27.134747869779421</v>
      </c>
      <c r="E43" s="8">
        <f>D43*I43</f>
        <v>10.853899147911768</v>
      </c>
      <c r="F43" s="8">
        <f>C43-E43</f>
        <v>16.280848721867653</v>
      </c>
      <c r="G43" s="8">
        <f>F43*J43</f>
        <v>15.067842851563711</v>
      </c>
      <c r="H43" s="9">
        <f t="shared" si="7"/>
        <v>100</v>
      </c>
      <c r="I43" s="9">
        <f t="shared" si="6"/>
        <v>0.4</v>
      </c>
      <c r="J43" s="9">
        <f t="shared" si="6"/>
        <v>0.92549492406531053</v>
      </c>
    </row>
    <row r="44" spans="2:10">
      <c r="B44">
        <v>8</v>
      </c>
      <c r="C44" s="8">
        <f>G43</f>
        <v>15.067842851563711</v>
      </c>
      <c r="D44" s="8">
        <f>C44</f>
        <v>15.067842851563711</v>
      </c>
      <c r="E44" s="8">
        <f>D44*I44</f>
        <v>6.0271371406254843</v>
      </c>
      <c r="F44" s="8">
        <f>C44-E44</f>
        <v>9.0407057109382265</v>
      </c>
      <c r="G44" s="8">
        <f>F44*J44</f>
        <v>8.3671272454415924</v>
      </c>
      <c r="H44" s="9">
        <f t="shared" si="7"/>
        <v>100</v>
      </c>
      <c r="I44" s="9">
        <f t="shared" si="6"/>
        <v>0.4</v>
      </c>
      <c r="J44" s="9">
        <f t="shared" si="6"/>
        <v>0.92549492406531053</v>
      </c>
    </row>
    <row r="45" spans="2:10">
      <c r="B45">
        <v>9</v>
      </c>
      <c r="C45" s="8">
        <f>G44</f>
        <v>8.3671272454415924</v>
      </c>
      <c r="D45" s="8">
        <f>C45</f>
        <v>8.3671272454415924</v>
      </c>
      <c r="E45" s="8">
        <f>D45*I45</f>
        <v>3.3468508981766369</v>
      </c>
      <c r="F45" s="8">
        <f>C45-E45</f>
        <v>5.0202763472649554</v>
      </c>
      <c r="G45" s="8">
        <f>F45*J45</f>
        <v>4.6462402767988547</v>
      </c>
      <c r="H45" s="9">
        <f t="shared" si="7"/>
        <v>100</v>
      </c>
      <c r="I45" s="9">
        <f t="shared" si="6"/>
        <v>0.4</v>
      </c>
      <c r="J45" s="9">
        <f t="shared" si="6"/>
        <v>0.92549492406531053</v>
      </c>
    </row>
    <row r="46" spans="2:10">
      <c r="B46">
        <v>10</v>
      </c>
      <c r="C46" s="8">
        <f>G45</f>
        <v>4.6462402767988547</v>
      </c>
      <c r="D46" s="8">
        <f>C46</f>
        <v>4.6462402767988547</v>
      </c>
      <c r="E46" s="8">
        <f>D46*I46</f>
        <v>1.8584961107195419</v>
      </c>
      <c r="F46" s="8">
        <f>C46-E46</f>
        <v>2.787744166079313</v>
      </c>
      <c r="G46" s="8">
        <f>F46*J46</f>
        <v>2.5800430752990864</v>
      </c>
      <c r="H46" s="9">
        <f t="shared" si="7"/>
        <v>100</v>
      </c>
      <c r="I46" s="9">
        <f t="shared" si="6"/>
        <v>0.4</v>
      </c>
      <c r="J46" s="9">
        <f t="shared" si="6"/>
        <v>0.92549492406531053</v>
      </c>
    </row>
    <row r="47" spans="2:10">
      <c r="B47" t="s">
        <v>21</v>
      </c>
      <c r="E47" s="14">
        <f>POWER(T13,7)</f>
        <v>0.92549492406531053</v>
      </c>
    </row>
    <row r="48" spans="2:10">
      <c r="B48" t="s">
        <v>22</v>
      </c>
    </row>
    <row r="51" spans="2:11">
      <c r="B51" s="1" t="s">
        <v>33</v>
      </c>
      <c r="I51" s="3" t="s">
        <v>2</v>
      </c>
      <c r="J51" s="4"/>
      <c r="K51" s="4"/>
    </row>
    <row r="52" spans="2:11" ht="60">
      <c r="B52" t="s">
        <v>8</v>
      </c>
      <c r="C52" s="5" t="s">
        <v>9</v>
      </c>
      <c r="D52" s="5" t="s">
        <v>10</v>
      </c>
      <c r="E52" s="5" t="s">
        <v>11</v>
      </c>
      <c r="F52" s="5" t="s">
        <v>12</v>
      </c>
      <c r="G52" s="5" t="s">
        <v>34</v>
      </c>
      <c r="H52" s="5" t="s">
        <v>13</v>
      </c>
      <c r="I52" s="6" t="s">
        <v>14</v>
      </c>
      <c r="J52" s="7" t="s">
        <v>15</v>
      </c>
      <c r="K52" s="7" t="s">
        <v>4</v>
      </c>
    </row>
    <row r="53" spans="2:11">
      <c r="B53">
        <v>0</v>
      </c>
      <c r="C53">
        <v>1000</v>
      </c>
      <c r="D53" s="8">
        <f>C53</f>
        <v>1000</v>
      </c>
      <c r="E53">
        <v>0</v>
      </c>
      <c r="F53" s="8">
        <f>C53-E53</f>
        <v>1000</v>
      </c>
      <c r="G53" s="14"/>
      <c r="H53" s="8">
        <f>F53*K53+G53</f>
        <v>925.49492406531056</v>
      </c>
      <c r="I53" s="9">
        <v>100</v>
      </c>
      <c r="J53" s="10">
        <f>O8</f>
        <v>0.4</v>
      </c>
      <c r="K53" s="10">
        <f>E47</f>
        <v>0.92549492406531053</v>
      </c>
    </row>
    <row r="54" spans="2:11">
      <c r="B54">
        <v>1</v>
      </c>
      <c r="C54" s="8">
        <f>H53</f>
        <v>925.49492406531056</v>
      </c>
      <c r="D54" s="8">
        <f t="shared" ref="D54:D63" si="8">C54</f>
        <v>925.49492406531056</v>
      </c>
      <c r="E54" s="8">
        <f>D54*J54</f>
        <v>370.19796962612423</v>
      </c>
      <c r="F54" s="8">
        <f t="shared" ref="F54:F63" si="9">C54-E54</f>
        <v>555.29695443918627</v>
      </c>
      <c r="G54" s="14">
        <v>300</v>
      </c>
      <c r="H54" s="8">
        <f t="shared" ref="H54:H63" si="10">F54*K54+G54</f>
        <v>813.9245126823929</v>
      </c>
      <c r="I54" s="9">
        <f>I53</f>
        <v>100</v>
      </c>
      <c r="J54" s="9">
        <f t="shared" ref="J54:J63" si="11">J53</f>
        <v>0.4</v>
      </c>
      <c r="K54" s="9">
        <f t="shared" ref="K54:K63" si="12">K53</f>
        <v>0.92549492406531053</v>
      </c>
    </row>
    <row r="55" spans="2:11">
      <c r="B55">
        <v>2</v>
      </c>
      <c r="C55" s="8">
        <f>H54</f>
        <v>813.9245126823929</v>
      </c>
      <c r="D55" s="8">
        <f t="shared" si="8"/>
        <v>813.9245126823929</v>
      </c>
      <c r="E55" s="8">
        <f t="shared" ref="E55:E63" si="13">D55*J55</f>
        <v>325.56980507295719</v>
      </c>
      <c r="F55" s="8">
        <f t="shared" si="9"/>
        <v>488.35470760943571</v>
      </c>
      <c r="G55" s="14">
        <v>500</v>
      </c>
      <c r="H55" s="8">
        <f t="shared" si="10"/>
        <v>951.96980303593159</v>
      </c>
      <c r="I55" s="9">
        <f t="shared" ref="I55:I63" si="14">I54</f>
        <v>100</v>
      </c>
      <c r="J55" s="9">
        <f t="shared" si="11"/>
        <v>0.4</v>
      </c>
      <c r="K55" s="9">
        <f t="shared" si="12"/>
        <v>0.92549492406531053</v>
      </c>
    </row>
    <row r="56" spans="2:11">
      <c r="B56">
        <v>3</v>
      </c>
      <c r="C56" s="8">
        <f>H55</f>
        <v>951.96980303593159</v>
      </c>
      <c r="D56" s="8">
        <f t="shared" si="8"/>
        <v>951.96980303593159</v>
      </c>
      <c r="E56" s="8">
        <f t="shared" si="13"/>
        <v>380.78792121437266</v>
      </c>
      <c r="F56" s="8">
        <f t="shared" si="9"/>
        <v>571.18188182155893</v>
      </c>
      <c r="G56" s="14">
        <v>200</v>
      </c>
      <c r="H56" s="8">
        <f t="shared" si="10"/>
        <v>728.62593234392489</v>
      </c>
      <c r="I56" s="9">
        <f t="shared" si="14"/>
        <v>100</v>
      </c>
      <c r="J56" s="9">
        <f t="shared" si="11"/>
        <v>0.4</v>
      </c>
      <c r="K56" s="9">
        <f t="shared" si="12"/>
        <v>0.92549492406531053</v>
      </c>
    </row>
    <row r="57" spans="2:11">
      <c r="B57">
        <v>4</v>
      </c>
      <c r="C57" s="8">
        <f>H56</f>
        <v>728.62593234392489</v>
      </c>
      <c r="D57" s="8">
        <f t="shared" si="8"/>
        <v>728.62593234392489</v>
      </c>
      <c r="E57" s="8">
        <f t="shared" si="13"/>
        <v>291.45037293756997</v>
      </c>
      <c r="F57" s="8">
        <f t="shared" si="9"/>
        <v>437.17555940635492</v>
      </c>
      <c r="G57" s="14"/>
      <c r="H57" s="8">
        <f t="shared" si="10"/>
        <v>404.60376115599411</v>
      </c>
      <c r="I57" s="9">
        <f t="shared" si="14"/>
        <v>100</v>
      </c>
      <c r="J57" s="9">
        <f t="shared" si="11"/>
        <v>0.4</v>
      </c>
      <c r="K57" s="9">
        <f t="shared" si="12"/>
        <v>0.92549492406531053</v>
      </c>
    </row>
    <row r="58" spans="2:11">
      <c r="B58">
        <v>5</v>
      </c>
      <c r="C58" s="8">
        <f>H57</f>
        <v>404.60376115599411</v>
      </c>
      <c r="D58" s="8">
        <f t="shared" si="8"/>
        <v>404.60376115599411</v>
      </c>
      <c r="E58" s="8">
        <f t="shared" si="13"/>
        <v>161.84150446239767</v>
      </c>
      <c r="F58" s="8">
        <f t="shared" si="9"/>
        <v>242.76225669359644</v>
      </c>
      <c r="G58" s="14"/>
      <c r="H58" s="8">
        <f t="shared" si="10"/>
        <v>224.67523632456346</v>
      </c>
      <c r="I58" s="9">
        <f t="shared" si="14"/>
        <v>100</v>
      </c>
      <c r="J58" s="9">
        <f t="shared" si="11"/>
        <v>0.4</v>
      </c>
      <c r="K58" s="9">
        <f t="shared" si="12"/>
        <v>0.92549492406531053</v>
      </c>
    </row>
    <row r="59" spans="2:11">
      <c r="B59">
        <v>6</v>
      </c>
      <c r="C59" s="8">
        <f>H58</f>
        <v>224.67523632456346</v>
      </c>
      <c r="D59" s="8">
        <f t="shared" si="8"/>
        <v>224.67523632456346</v>
      </c>
      <c r="E59" s="8">
        <f t="shared" si="13"/>
        <v>89.870094529825394</v>
      </c>
      <c r="F59" s="8">
        <f t="shared" si="9"/>
        <v>134.80514179473806</v>
      </c>
      <c r="G59" s="14"/>
      <c r="H59" s="8">
        <f t="shared" si="10"/>
        <v>124.76147446893452</v>
      </c>
      <c r="I59" s="9">
        <f t="shared" si="14"/>
        <v>100</v>
      </c>
      <c r="J59" s="9">
        <f t="shared" si="11"/>
        <v>0.4</v>
      </c>
      <c r="K59" s="9">
        <f t="shared" si="12"/>
        <v>0.92549492406531053</v>
      </c>
    </row>
    <row r="60" spans="2:11">
      <c r="B60">
        <v>7</v>
      </c>
      <c r="C60" s="8">
        <f>H59</f>
        <v>124.76147446893452</v>
      </c>
      <c r="D60" s="8">
        <f t="shared" si="8"/>
        <v>124.76147446893452</v>
      </c>
      <c r="E60" s="8">
        <f t="shared" si="13"/>
        <v>49.904589787573812</v>
      </c>
      <c r="F60" s="8">
        <f t="shared" si="9"/>
        <v>74.856884681360711</v>
      </c>
      <c r="G60" s="14"/>
      <c r="H60" s="8">
        <f t="shared" si="10"/>
        <v>69.279666803941637</v>
      </c>
      <c r="I60" s="9">
        <f t="shared" si="14"/>
        <v>100</v>
      </c>
      <c r="J60" s="9">
        <f t="shared" si="11"/>
        <v>0.4</v>
      </c>
      <c r="K60" s="9">
        <f t="shared" si="12"/>
        <v>0.92549492406531053</v>
      </c>
    </row>
    <row r="61" spans="2:11">
      <c r="B61">
        <v>8</v>
      </c>
      <c r="C61" s="8">
        <f>H60</f>
        <v>69.279666803941637</v>
      </c>
      <c r="D61" s="8">
        <f t="shared" si="8"/>
        <v>69.279666803941637</v>
      </c>
      <c r="E61" s="8">
        <f t="shared" si="13"/>
        <v>27.711866721576655</v>
      </c>
      <c r="F61" s="8">
        <f t="shared" si="9"/>
        <v>41.567800082364982</v>
      </c>
      <c r="G61" s="14"/>
      <c r="H61" s="8">
        <f t="shared" si="10"/>
        <v>38.470787980790391</v>
      </c>
      <c r="I61" s="9">
        <f t="shared" si="14"/>
        <v>100</v>
      </c>
      <c r="J61" s="9">
        <f t="shared" si="11"/>
        <v>0.4</v>
      </c>
      <c r="K61" s="9">
        <f t="shared" si="12"/>
        <v>0.92549492406531053</v>
      </c>
    </row>
    <row r="62" spans="2:11">
      <c r="B62">
        <v>9</v>
      </c>
      <c r="C62" s="8">
        <f>H61</f>
        <v>38.470787980790391</v>
      </c>
      <c r="D62" s="8">
        <f t="shared" si="8"/>
        <v>38.470787980790391</v>
      </c>
      <c r="E62" s="8">
        <f t="shared" si="13"/>
        <v>15.388315192316156</v>
      </c>
      <c r="F62" s="8">
        <f t="shared" si="9"/>
        <v>23.082472788474234</v>
      </c>
      <c r="G62" s="14"/>
      <c r="H62" s="8">
        <f t="shared" si="10"/>
        <v>21.362711400608557</v>
      </c>
      <c r="I62" s="9">
        <f t="shared" si="14"/>
        <v>100</v>
      </c>
      <c r="J62" s="9">
        <f t="shared" si="11"/>
        <v>0.4</v>
      </c>
      <c r="K62" s="9">
        <f t="shared" si="12"/>
        <v>0.92549492406531053</v>
      </c>
    </row>
    <row r="63" spans="2:11">
      <c r="B63">
        <v>10</v>
      </c>
      <c r="C63" s="8">
        <f>H62</f>
        <v>21.362711400608557</v>
      </c>
      <c r="D63" s="8">
        <f t="shared" si="8"/>
        <v>21.362711400608557</v>
      </c>
      <c r="E63" s="8">
        <f t="shared" si="13"/>
        <v>8.5450845602434224</v>
      </c>
      <c r="F63" s="8">
        <f t="shared" si="9"/>
        <v>12.817626840365135</v>
      </c>
      <c r="G63" s="14"/>
      <c r="H63" s="8">
        <f t="shared" si="10"/>
        <v>11.862648579321217</v>
      </c>
      <c r="I63" s="9">
        <f t="shared" si="14"/>
        <v>100</v>
      </c>
      <c r="J63" s="9">
        <f t="shared" si="11"/>
        <v>0.4</v>
      </c>
      <c r="K63" s="9">
        <f t="shared" si="12"/>
        <v>0.92549492406531053</v>
      </c>
    </row>
    <row r="64" spans="2:11">
      <c r="C64" s="8"/>
      <c r="D64" s="8"/>
      <c r="E64" s="8"/>
      <c r="F64" s="8"/>
      <c r="H64" s="8"/>
    </row>
  </sheetData>
  <sheetProtection password="DA7F" sheet="1" objects="1" scenarios="1" selectLockedCells="1"/>
  <mergeCells count="4">
    <mergeCell ref="H19:J19"/>
    <mergeCell ref="H34:J34"/>
    <mergeCell ref="I51:K51"/>
    <mergeCell ref="T2:U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Sugar dusting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</dc:creator>
  <cp:lastModifiedBy>Randy</cp:lastModifiedBy>
  <dcterms:created xsi:type="dcterms:W3CDTF">2015-07-06T15:36:11Z</dcterms:created>
  <dcterms:modified xsi:type="dcterms:W3CDTF">2015-07-08T13:01:33Z</dcterms:modified>
</cp:coreProperties>
</file>